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2020-2021г'!$A$1:$G$45</definedName>
  </definedNames>
  <calcPr fullCalcOnLoad="1"/>
</workbook>
</file>

<file path=xl/sharedStrings.xml><?xml version="1.0" encoding="utf-8"?>
<sst xmlns="http://schemas.openxmlformats.org/spreadsheetml/2006/main" count="55" uniqueCount="50">
  <si>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</si>
  <si>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</si>
  <si>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</si>
  <si>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</si>
  <si>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</si>
  <si>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</si>
  <si>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</si>
  <si>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</si>
  <si>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</si>
  <si>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</si>
  <si>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</si>
  <si>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</si>
  <si>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</si>
  <si>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</si>
  <si>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</si>
  <si>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</si>
  <si>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</si>
  <si>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</si>
  <si>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</si>
  <si>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</si>
  <si>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</si>
  <si>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</si>
  <si>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</si>
  <si>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</si>
  <si>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</si>
  <si>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</si>
  <si>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</si>
  <si>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</si>
  <si>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</si>
  <si>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</si>
  <si>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</si>
  <si>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</si>
  <si>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</si>
  <si>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Замена запорной арматуры</t>
  </si>
  <si>
    <t>______________________/                                   /</t>
  </si>
  <si>
    <t>ИТП- 1 шт.</t>
  </si>
  <si>
    <t>Председатель правления  МКД "Полякова, 28Б"</t>
  </si>
  <si>
    <t>Полякова, 28Б</t>
  </si>
  <si>
    <t>Благоустройство (посадка деревьев, кустарников, газона)</t>
  </si>
  <si>
    <t xml:space="preserve"> Директор :____________________/А.А. Киршен/</t>
  </si>
  <si>
    <t>Ежегодная замена манометров МПЗ-У ру16  по требованию правил эксплуатации энерго установок - 10 шт</t>
  </si>
  <si>
    <t>Ежегодная замена термометров ТТЖ-150  по требованию правил эксплуатации энерго установок - 10 шт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</si>
  <si>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</si>
  <si>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Замена трехходовых кранов на новые, шаровые ду-15 -5 шт. ИТП</t>
  </si>
  <si>
    <t>Ремонт (чистка) теплообменника</t>
  </si>
  <si>
    <t>Установка  кранов шаровых (для датчика давления) на подающий трубопровод и установка крана шарового ду 15 мм. для датчика давления на обратный трубопровод в ИТП. 2 шт.</t>
  </si>
  <si>
    <t>Ремонт нумерации цифр на входных группах</t>
  </si>
  <si>
    <t>с 1-4 под. 4 шт.</t>
  </si>
  <si>
    <t>Ремонт, покраска, пандусов входных групп, подвальных приямков</t>
  </si>
  <si>
    <t xml:space="preserve">45 кв.м.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</si>
</sst>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0" fontId="37" fillId="0" borderId="39" xfId="53" applyFont="1" applyBorder="1" applyAlignment="1">
      <alignment horizontal="center" vertical="top" wrapText="1"/>
      <protection/>
    </xf>
    <xf numFmtId="0" fontId="37" fillId="0" borderId="40" xfId="53" applyFont="1" applyBorder="1" applyAlignment="1">
      <alignment horizontal="center" vertical="top" wrapText="1"/>
      <protection/>
    </xf>
    <xf numFmtId="0" fontId="21" fillId="0" borderId="21" xfId="53" applyFont="1" applyBorder="1" applyAlignment="1">
      <alignment vertical="center" wrapText="1"/>
      <protection/>
    </xf>
    <xf numFmtId="0" fontId="26" fillId="0" borderId="0" xfId="0" applyFont="1" applyAlignment="1">
      <alignment horizontal="right"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4" fillId="0" borderId="41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41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24" fillId="24" borderId="21" xfId="0" applyFont="1" applyFill="1" applyBorder="1" applyAlignment="1">
      <alignment horizontal="left" vertical="top" wrapText="1"/>
    </xf>
    <xf numFmtId="0" fontId="37" fillId="24" borderId="21" xfId="5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right"/>
    </xf>
    <xf numFmtId="0" fontId="30" fillId="0" borderId="42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41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41" xfId="53" applyFont="1" applyFill="1" applyBorder="1" applyAlignment="1">
      <alignment horizontal="left" vertical="center"/>
      <protection/>
    </xf>
    <xf numFmtId="182" fontId="40" fillId="0" borderId="45" xfId="0" applyNumberFormat="1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1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51" xfId="53" applyFont="1" applyBorder="1" applyAlignment="1">
      <alignment horizontal="center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1" fillId="0" borderId="52" xfId="53" applyFont="1" applyFill="1" applyBorder="1" applyAlignment="1">
      <alignment horizontal="left"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53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54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19" fillId="0" borderId="50" xfId="54" applyFont="1" applyBorder="1" applyAlignment="1">
      <alignment horizontal="center" vertical="center"/>
      <protection/>
    </xf>
    <xf numFmtId="0" fontId="19" fillId="0" borderId="53" xfId="54" applyFont="1" applyBorder="1" applyAlignment="1">
      <alignment horizontal="center" vertical="center"/>
      <protection/>
    </xf>
    <xf numFmtId="191" fontId="32" fillId="0" borderId="52" xfId="0" applyNumberFormat="1" applyFont="1" applyFill="1" applyBorder="1" applyAlignment="1">
      <alignment horizontal="center"/>
    </xf>
    <xf numFmtId="191" fontId="32" fillId="0" borderId="55" xfId="0" applyNumberFormat="1" applyFont="1" applyFill="1" applyBorder="1" applyAlignment="1">
      <alignment horizontal="center"/>
    </xf>
    <xf numFmtId="0" fontId="37" fillId="24" borderId="41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10650" y="98107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10650" y="98107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10650" y="11401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10650" y="11401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10650" y="9696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10650" y="9696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10650" y="9810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10650" y="9810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10650" y="9696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10650" y="9696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10650" y="9810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10650" y="98107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10650" y="9572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10650" y="9572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10650" y="9696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10650" y="9696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45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5.625" style="0" customWidth="1"/>
    <col min="6" max="6" width="14.37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14" t="s">
        <v>1</v>
      </c>
      <c r="B1" s="114"/>
      <c r="C1" s="114"/>
      <c r="D1" s="114"/>
      <c r="E1" s="114"/>
      <c r="F1" s="114"/>
      <c r="G1" s="114"/>
    </row>
    <row r="2" spans="1:7" ht="23.25" customHeight="1">
      <c r="A2" s="101" t="s">
        <v>36</v>
      </c>
      <c r="B2" s="101"/>
      <c r="C2" s="101"/>
      <c r="D2" s="101"/>
      <c r="E2" s="101"/>
      <c r="F2" s="101"/>
      <c r="G2" s="101"/>
    </row>
    <row r="3" spans="1:7" ht="27.75" customHeight="1">
      <c r="A3" s="101" t="s">
        <v>34</v>
      </c>
      <c r="B3" s="101"/>
      <c r="C3" s="101"/>
      <c r="D3" s="101"/>
      <c r="E3" s="101"/>
      <c r="F3" s="101"/>
      <c r="G3" s="101"/>
    </row>
    <row r="4" spans="1:7" ht="27.75" customHeight="1" thickBot="1">
      <c r="A4" s="118"/>
      <c r="B4" s="118"/>
      <c r="C4" s="118"/>
      <c r="D4" s="118"/>
      <c r="E4" s="118"/>
      <c r="F4" s="118"/>
      <c r="G4" s="118"/>
    </row>
    <row r="5" spans="1:21" ht="36" customHeight="1" thickBot="1">
      <c r="A5" s="126" t="s">
        <v>2</v>
      </c>
      <c r="B5" s="127"/>
      <c r="C5" s="127"/>
      <c r="D5" s="127"/>
      <c r="E5" s="127"/>
      <c r="F5" s="127"/>
      <c r="G5" s="4"/>
      <c r="H5" s="31" t="s">
        <v>3</v>
      </c>
      <c r="I5" s="32">
        <f>A16</f>
        <v>44562</v>
      </c>
      <c r="J5" s="33">
        <f aca="true" t="shared" si="0" ref="J5:T5">DATE(YEAR(I5),MONTH(I5)+1,DAY(I5))</f>
        <v>44593</v>
      </c>
      <c r="K5" s="33">
        <f t="shared" si="0"/>
        <v>44621</v>
      </c>
      <c r="L5" s="33">
        <f t="shared" si="0"/>
        <v>44652</v>
      </c>
      <c r="M5" s="33">
        <f t="shared" si="0"/>
        <v>44682</v>
      </c>
      <c r="N5" s="33">
        <f t="shared" si="0"/>
        <v>44713</v>
      </c>
      <c r="O5" s="33">
        <f t="shared" si="0"/>
        <v>44743</v>
      </c>
      <c r="P5" s="33">
        <f t="shared" si="0"/>
        <v>44774</v>
      </c>
      <c r="Q5" s="33">
        <f t="shared" si="0"/>
        <v>44805</v>
      </c>
      <c r="R5" s="33">
        <f t="shared" si="0"/>
        <v>44835</v>
      </c>
      <c r="S5" s="33">
        <f t="shared" si="0"/>
        <v>44866</v>
      </c>
      <c r="T5" s="33">
        <f t="shared" si="0"/>
        <v>44896</v>
      </c>
      <c r="U5" s="34" t="s">
        <v>18</v>
      </c>
    </row>
    <row r="6" spans="1:21" ht="54.75" customHeight="1">
      <c r="A6" s="136"/>
      <c r="B6" s="137"/>
      <c r="C6" s="137"/>
      <c r="D6" s="138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9" t="s">
        <v>5</v>
      </c>
      <c r="C7" s="119"/>
      <c r="D7" s="120"/>
      <c r="E7" s="115">
        <v>6719.4</v>
      </c>
      <c r="F7" s="123">
        <v>0.96</v>
      </c>
      <c r="G7" s="84">
        <v>37076.36</v>
      </c>
      <c r="H7" s="23">
        <f>G7</f>
        <v>37076.36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</row>
    <row r="8" spans="1:21" s="6" customFormat="1" ht="19.5" customHeight="1">
      <c r="A8" s="5">
        <v>2</v>
      </c>
      <c r="B8" s="119" t="s">
        <v>6</v>
      </c>
      <c r="C8" s="119"/>
      <c r="D8" s="120"/>
      <c r="E8" s="116"/>
      <c r="F8" s="124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21" t="s">
        <v>7</v>
      </c>
      <c r="C9" s="121"/>
      <c r="D9" s="122"/>
      <c r="E9" s="116"/>
      <c r="F9" s="124"/>
      <c r="G9" s="85">
        <f>F7*D16*E7</f>
        <v>77407.488</v>
      </c>
      <c r="H9" s="38">
        <f>G9</f>
        <v>77407.488</v>
      </c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</row>
    <row r="10" spans="1:21" s="6" customFormat="1" ht="19.5" customHeight="1">
      <c r="A10" s="8"/>
      <c r="B10" s="121" t="s">
        <v>8</v>
      </c>
      <c r="C10" s="121"/>
      <c r="D10" s="122"/>
      <c r="E10" s="116"/>
      <c r="F10" s="124"/>
      <c r="G10" s="85">
        <v>0</v>
      </c>
      <c r="H10" s="38">
        <f>SUM(I10:L10)</f>
        <v>0</v>
      </c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6"/>
    </row>
    <row r="11" spans="1:21" s="6" customFormat="1" ht="19.5" customHeight="1">
      <c r="A11" s="5">
        <v>3</v>
      </c>
      <c r="B11" s="119" t="s">
        <v>9</v>
      </c>
      <c r="C11" s="119"/>
      <c r="D11" s="120"/>
      <c r="E11" s="116"/>
      <c r="F11" s="124"/>
      <c r="G11" s="85">
        <f>G18+G19+G23</f>
        <v>143500</v>
      </c>
      <c r="H11" s="38">
        <f>SUM(I11:T11)</f>
        <v>0</v>
      </c>
      <c r="I11" s="39">
        <f>SUM(I19:I35)</f>
        <v>0</v>
      </c>
      <c r="J11" s="39">
        <f>SUM(J19:J35)</f>
        <v>0</v>
      </c>
      <c r="K11" s="39">
        <f>SUM(K19:K35)</f>
        <v>0</v>
      </c>
      <c r="L11" s="39">
        <f>SUM(L19:L35)</f>
        <v>0</v>
      </c>
      <c r="M11" s="39">
        <f>SUM(M19:M35)</f>
        <v>0</v>
      </c>
      <c r="N11" s="39">
        <f>SUM(N19:N35)</f>
        <v>0</v>
      </c>
      <c r="O11" s="39">
        <f>SUM(O19:O35)</f>
        <v>0</v>
      </c>
      <c r="P11" s="39">
        <f>SUM(P19:P35)</f>
        <v>0</v>
      </c>
      <c r="Q11" s="39">
        <f>SUM(Q19:Q35)</f>
        <v>0</v>
      </c>
      <c r="R11" s="39">
        <f>SUM(R19:R35)</f>
        <v>0</v>
      </c>
      <c r="S11" s="39">
        <f>SUM(S19:S35)</f>
        <v>0</v>
      </c>
      <c r="T11" s="39">
        <f>SUM(T19:T35)</f>
        <v>0</v>
      </c>
      <c r="U11" s="40"/>
    </row>
    <row r="12" spans="1:21" s="6" customFormat="1" ht="19.5" customHeight="1" thickBot="1">
      <c r="A12" s="9">
        <v>4</v>
      </c>
      <c r="B12" s="139" t="s">
        <v>10</v>
      </c>
      <c r="C12" s="140"/>
      <c r="D12" s="140"/>
      <c r="E12" s="117"/>
      <c r="F12" s="125"/>
      <c r="G12" s="86">
        <f>G7+G9+G10-G11</f>
        <v>-29016.152000000002</v>
      </c>
      <c r="H12" s="24">
        <f>H7+H9+H10-H11</f>
        <v>114483.848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</row>
    <row r="13" spans="1:21" s="1" customFormat="1" ht="27" customHeight="1" thickBot="1">
      <c r="A13" s="151"/>
      <c r="B13" s="151"/>
      <c r="C13" s="151"/>
      <c r="D13" s="151"/>
      <c r="E13" s="151"/>
      <c r="F13" s="152"/>
      <c r="G13" s="15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59" t="s">
        <v>11</v>
      </c>
      <c r="B14" s="159"/>
      <c r="C14" s="159"/>
      <c r="D14" s="159"/>
      <c r="E14" s="159"/>
      <c r="F14" s="128" t="s">
        <v>37</v>
      </c>
      <c r="G14" s="12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47" t="s">
        <v>25</v>
      </c>
      <c r="B15" s="148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49">
        <v>44562</v>
      </c>
      <c r="B16" s="150"/>
      <c r="C16" s="29">
        <v>44927</v>
      </c>
      <c r="D16" s="21">
        <f>ROUND(DAYS360(A16,C16)/30,0)</f>
        <v>12</v>
      </c>
      <c r="E16" s="14"/>
      <c r="F16" s="15"/>
      <c r="G16" s="15"/>
      <c r="H16" s="64"/>
      <c r="I16" s="141" t="s">
        <v>14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</row>
    <row r="17" spans="1:21" s="1" customFormat="1" ht="78" customHeight="1" thickBot="1">
      <c r="A17" s="17" t="s">
        <v>19</v>
      </c>
      <c r="B17" s="130" t="s">
        <v>17</v>
      </c>
      <c r="C17" s="132"/>
      <c r="D17" s="130" t="s">
        <v>18</v>
      </c>
      <c r="E17" s="131"/>
      <c r="F17" s="18" t="s">
        <v>15</v>
      </c>
      <c r="G17" s="19" t="s">
        <v>13</v>
      </c>
      <c r="H17" s="65" t="s">
        <v>3</v>
      </c>
      <c r="I17" s="73">
        <f>A16</f>
        <v>44562</v>
      </c>
      <c r="J17" s="33">
        <f aca="true" t="shared" si="1" ref="J17:T17">DATE(YEAR(I17),MONTH(I17)+1,DAY(I17))</f>
        <v>44593</v>
      </c>
      <c r="K17" s="33">
        <f t="shared" si="1"/>
        <v>44621</v>
      </c>
      <c r="L17" s="33">
        <f t="shared" si="1"/>
        <v>44652</v>
      </c>
      <c r="M17" s="33">
        <f t="shared" si="1"/>
        <v>44682</v>
      </c>
      <c r="N17" s="33">
        <f t="shared" si="1"/>
        <v>44713</v>
      </c>
      <c r="O17" s="33">
        <f t="shared" si="1"/>
        <v>44743</v>
      </c>
      <c r="P17" s="33">
        <f t="shared" si="1"/>
        <v>44774</v>
      </c>
      <c r="Q17" s="33">
        <f t="shared" si="1"/>
        <v>44805</v>
      </c>
      <c r="R17" s="33">
        <f t="shared" si="1"/>
        <v>44835</v>
      </c>
      <c r="S17" s="33">
        <f t="shared" si="1"/>
        <v>44866</v>
      </c>
      <c r="T17" s="33">
        <f t="shared" si="1"/>
        <v>44896</v>
      </c>
      <c r="U17" s="74" t="s">
        <v>18</v>
      </c>
    </row>
    <row r="18" spans="1:21" ht="18.75" customHeight="1">
      <c r="A18" s="79">
        <v>1</v>
      </c>
      <c r="B18" s="135" t="s">
        <v>30</v>
      </c>
      <c r="C18" s="135"/>
      <c r="D18" s="135"/>
      <c r="E18" s="135"/>
      <c r="F18" s="28">
        <v>0.3721</v>
      </c>
      <c r="G18" s="87">
        <v>30000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>
        <v>2</v>
      </c>
      <c r="B19" s="100" t="s">
        <v>16</v>
      </c>
      <c r="C19" s="100"/>
      <c r="D19" s="100"/>
      <c r="E19" s="100"/>
      <c r="F19" s="27">
        <f>G19/E7/$D$16</f>
        <v>0.1612247125239357</v>
      </c>
      <c r="G19" s="89">
        <v>13000</v>
      </c>
      <c r="H19" s="13">
        <f>SUM(H22)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61.5" customHeight="1">
      <c r="A20" s="80"/>
      <c r="B20" s="112" t="s">
        <v>32</v>
      </c>
      <c r="C20" s="112"/>
      <c r="D20" s="155" t="s">
        <v>40</v>
      </c>
      <c r="E20" s="156"/>
      <c r="F20" s="27"/>
      <c r="G20" s="89"/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45" customHeight="1">
      <c r="A21" s="80"/>
      <c r="B21" s="112" t="s">
        <v>32</v>
      </c>
      <c r="C21" s="112"/>
      <c r="D21" s="155" t="s">
        <v>43</v>
      </c>
      <c r="E21" s="156"/>
      <c r="F21" s="27"/>
      <c r="G21" s="89"/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60" customHeight="1">
      <c r="A22" s="80"/>
      <c r="B22" s="112" t="s">
        <v>32</v>
      </c>
      <c r="C22" s="112"/>
      <c r="D22" s="155" t="s">
        <v>41</v>
      </c>
      <c r="E22" s="156"/>
      <c r="F22" s="27"/>
      <c r="G22" s="90"/>
      <c r="H22" s="47">
        <f>SUM(I22:T22)</f>
        <v>0</v>
      </c>
      <c r="I22" s="44"/>
      <c r="J22" s="45"/>
      <c r="K22" s="45"/>
      <c r="L22" s="45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18.75" customHeight="1">
      <c r="A23" s="80"/>
      <c r="B23" s="133" t="s">
        <v>29</v>
      </c>
      <c r="C23" s="134"/>
      <c r="D23" s="134"/>
      <c r="E23" s="134"/>
      <c r="F23" s="96"/>
      <c r="G23" s="90">
        <f>SUM(G25:G35)</f>
        <v>100500</v>
      </c>
      <c r="H23" s="13">
        <f>SUM(H24:H35)</f>
        <v>0</v>
      </c>
      <c r="I23" s="50"/>
      <c r="J23" s="48"/>
      <c r="K23" s="48"/>
      <c r="L23" s="48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8.75" customHeight="1">
      <c r="A24" s="80">
        <v>3</v>
      </c>
      <c r="B24" s="158" t="s">
        <v>23</v>
      </c>
      <c r="C24" s="158"/>
      <c r="D24" s="158"/>
      <c r="E24" s="158"/>
      <c r="F24" s="27"/>
      <c r="G24" s="91"/>
      <c r="H24" s="47">
        <f aca="true" t="shared" si="2" ref="H24:H35">SUM(I24:T24)</f>
        <v>0</v>
      </c>
      <c r="I24" s="44"/>
      <c r="J24" s="45"/>
      <c r="K24" s="45"/>
      <c r="L24" s="4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.75" customHeight="1">
      <c r="A25" s="80">
        <v>4</v>
      </c>
      <c r="B25" s="100" t="s">
        <v>27</v>
      </c>
      <c r="C25" s="100"/>
      <c r="D25" s="100"/>
      <c r="E25" s="100"/>
      <c r="F25" s="27"/>
      <c r="G25" s="92"/>
      <c r="H25" s="47">
        <f t="shared" si="2"/>
        <v>0</v>
      </c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18.75" customHeight="1">
      <c r="A26" s="80"/>
      <c r="B26" s="106" t="s">
        <v>44</v>
      </c>
      <c r="C26" s="107"/>
      <c r="D26" s="108" t="s">
        <v>35</v>
      </c>
      <c r="E26" s="109"/>
      <c r="F26" s="27">
        <f>SUM(G26/D16/E7)</f>
        <v>0.24803801926759336</v>
      </c>
      <c r="G26" s="92">
        <v>20000</v>
      </c>
      <c r="H26" s="47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96.75" customHeight="1">
      <c r="A27" s="80"/>
      <c r="B27" s="112" t="s">
        <v>33</v>
      </c>
      <c r="C27" s="112"/>
      <c r="D27" s="113" t="s">
        <v>45</v>
      </c>
      <c r="E27" s="113"/>
      <c r="F27" s="27">
        <f>SUM(G27/D16/E7)</f>
        <v>0.06200950481689834</v>
      </c>
      <c r="G27" s="92">
        <v>5000</v>
      </c>
      <c r="H27" s="47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ht="18.75" customHeight="1">
      <c r="A28" s="80">
        <v>5</v>
      </c>
      <c r="B28" s="157" t="s">
        <v>28</v>
      </c>
      <c r="C28" s="157"/>
      <c r="D28" s="157"/>
      <c r="E28" s="157"/>
      <c r="F28" s="27"/>
      <c r="G28" s="93"/>
      <c r="H28" s="47">
        <f t="shared" si="2"/>
        <v>0</v>
      </c>
      <c r="I28" s="50"/>
      <c r="J28" s="48"/>
      <c r="K28" s="48"/>
      <c r="L28" s="48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18.75" customHeight="1">
      <c r="A29" s="80">
        <v>6</v>
      </c>
      <c r="B29" s="110" t="s">
        <v>0</v>
      </c>
      <c r="C29" s="110"/>
      <c r="D29" s="110"/>
      <c r="E29" s="110"/>
      <c r="F29" s="27"/>
      <c r="G29" s="94"/>
      <c r="H29" s="47">
        <f t="shared" si="2"/>
        <v>0</v>
      </c>
      <c r="I29" s="50"/>
      <c r="J29" s="48"/>
      <c r="K29" s="48"/>
      <c r="L29" s="48"/>
      <c r="M29" s="56"/>
      <c r="N29" s="56"/>
      <c r="O29" s="56"/>
      <c r="P29" s="56"/>
      <c r="Q29" s="56"/>
      <c r="R29" s="56"/>
      <c r="S29" s="56"/>
      <c r="T29" s="56"/>
      <c r="U29" s="57"/>
    </row>
    <row r="30" spans="1:21" ht="18.75" customHeight="1">
      <c r="A30" s="80">
        <v>7</v>
      </c>
      <c r="B30" s="100" t="s">
        <v>20</v>
      </c>
      <c r="C30" s="100"/>
      <c r="D30" s="100"/>
      <c r="E30" s="100"/>
      <c r="F30" s="27"/>
      <c r="G30" s="88"/>
      <c r="H30" s="47">
        <f t="shared" si="2"/>
        <v>0</v>
      </c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1" ht="30.75" customHeight="1">
      <c r="A31" s="80"/>
      <c r="B31" s="106" t="s">
        <v>48</v>
      </c>
      <c r="C31" s="107"/>
      <c r="D31" s="108" t="s">
        <v>49</v>
      </c>
      <c r="E31" s="109"/>
      <c r="F31" s="27"/>
      <c r="G31" s="88">
        <v>65000</v>
      </c>
      <c r="H31" s="47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</row>
    <row r="32" spans="1:21" ht="30" customHeight="1">
      <c r="A32" s="80"/>
      <c r="B32" s="106" t="s">
        <v>46</v>
      </c>
      <c r="C32" s="107"/>
      <c r="D32" s="108" t="s">
        <v>47</v>
      </c>
      <c r="E32" s="109"/>
      <c r="F32" s="27"/>
      <c r="G32" s="88">
        <v>3500</v>
      </c>
      <c r="H32" s="47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</row>
    <row r="33" spans="1:21" ht="18.75" customHeight="1">
      <c r="A33" s="80">
        <v>8</v>
      </c>
      <c r="B33" s="100" t="s">
        <v>21</v>
      </c>
      <c r="C33" s="100"/>
      <c r="D33" s="100"/>
      <c r="E33" s="100"/>
      <c r="F33" s="27"/>
      <c r="G33" s="88"/>
      <c r="H33" s="47">
        <f t="shared" si="2"/>
        <v>0</v>
      </c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1:21" ht="18.75" customHeight="1">
      <c r="A34" s="80">
        <v>9</v>
      </c>
      <c r="B34" s="100" t="s">
        <v>22</v>
      </c>
      <c r="C34" s="100"/>
      <c r="D34" s="100"/>
      <c r="E34" s="100"/>
      <c r="F34" s="27"/>
      <c r="G34" s="95"/>
      <c r="H34" s="47">
        <f t="shared" si="2"/>
        <v>0</v>
      </c>
      <c r="I34" s="58"/>
      <c r="J34" s="59"/>
      <c r="K34" s="59"/>
      <c r="L34" s="59"/>
      <c r="M34" s="61"/>
      <c r="N34" s="61"/>
      <c r="O34" s="61"/>
      <c r="P34" s="61"/>
      <c r="Q34" s="61"/>
      <c r="R34" s="61"/>
      <c r="S34" s="61"/>
      <c r="T34" s="61"/>
      <c r="U34" s="62"/>
    </row>
    <row r="35" spans="1:21" ht="30.75" customHeight="1" thickBot="1">
      <c r="A35" s="81"/>
      <c r="B35" s="111" t="s">
        <v>38</v>
      </c>
      <c r="C35" s="111"/>
      <c r="D35" s="98"/>
      <c r="E35" s="99"/>
      <c r="F35" s="82">
        <f>SUM(G35/D16/E7)</f>
        <v>0.08681330674365768</v>
      </c>
      <c r="G35" s="97">
        <v>7000</v>
      </c>
      <c r="H35" s="63">
        <f t="shared" si="2"/>
        <v>0</v>
      </c>
      <c r="I35" s="75"/>
      <c r="J35" s="76"/>
      <c r="K35" s="76"/>
      <c r="L35" s="76"/>
      <c r="M35" s="77"/>
      <c r="N35" s="77"/>
      <c r="O35" s="77"/>
      <c r="P35" s="77"/>
      <c r="Q35" s="77"/>
      <c r="R35" s="77"/>
      <c r="S35" s="77"/>
      <c r="T35" s="77"/>
      <c r="U35" s="78"/>
    </row>
    <row r="36" spans="8:30" ht="15.75"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  <c r="W36" s="69"/>
      <c r="X36" s="69"/>
      <c r="Y36" s="69"/>
      <c r="Z36" s="69"/>
      <c r="AA36" s="69"/>
      <c r="AB36" s="69"/>
      <c r="AC36" s="69"/>
      <c r="AD36" s="69"/>
    </row>
    <row r="37" spans="2:30" s="12" customFormat="1" ht="36" customHeight="1">
      <c r="B37" s="102" t="s">
        <v>39</v>
      </c>
      <c r="C37" s="103"/>
      <c r="D37" s="103"/>
      <c r="E37" s="104"/>
      <c r="F37" s="104"/>
      <c r="G37" s="104"/>
      <c r="H37" s="66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2"/>
      <c r="W37" s="72"/>
      <c r="X37" s="72"/>
      <c r="Y37" s="72"/>
      <c r="Z37" s="72"/>
      <c r="AA37" s="72"/>
      <c r="AB37" s="72"/>
      <c r="AC37" s="72"/>
      <c r="AD37" s="72"/>
    </row>
    <row r="38" spans="8:30" ht="15.75" hidden="1">
      <c r="H38" s="66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ht="14.25" hidden="1">
      <c r="A39" s="3"/>
      <c r="B39" s="2"/>
      <c r="C39" s="2"/>
      <c r="D39" s="2"/>
      <c r="E39" s="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ht="50.25" customHeight="1">
      <c r="A40" s="161" t="s">
        <v>42</v>
      </c>
      <c r="B40" s="161"/>
      <c r="C40" s="161"/>
      <c r="D40" s="161"/>
      <c r="E40" s="161"/>
      <c r="F40" s="161"/>
      <c r="G40" s="16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ht="15">
      <c r="A41" s="101"/>
      <c r="B41" s="101"/>
      <c r="C41" s="101"/>
      <c r="D41" s="101"/>
      <c r="E41" s="101"/>
      <c r="F41" s="101"/>
      <c r="G41" s="10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7" ht="15">
      <c r="A42" s="101"/>
      <c r="B42" s="101"/>
      <c r="C42" s="101"/>
      <c r="D42" s="101"/>
      <c r="E42" s="101"/>
      <c r="F42" s="101"/>
      <c r="G42" s="101"/>
    </row>
    <row r="43" spans="1:7" ht="15">
      <c r="A43" s="105"/>
      <c r="B43" s="105"/>
      <c r="C43" s="105"/>
      <c r="D43" s="105"/>
      <c r="E43" s="105"/>
      <c r="F43" s="105"/>
      <c r="G43" s="105"/>
    </row>
    <row r="44" spans="1:7" ht="56.25" customHeight="1" hidden="1">
      <c r="A44" s="126"/>
      <c r="B44" s="127"/>
      <c r="C44" s="127"/>
      <c r="D44" s="127"/>
      <c r="E44" s="127"/>
      <c r="F44" s="127"/>
      <c r="G44" s="4"/>
    </row>
    <row r="45" spans="1:7" ht="15" customHeight="1">
      <c r="A45" s="160"/>
      <c r="B45" s="160"/>
      <c r="C45" s="160"/>
      <c r="D45" s="160"/>
      <c r="E45" s="160"/>
      <c r="F45" s="160"/>
      <c r="G45" s="160"/>
    </row>
  </sheetData>
  <sheetProtection/>
  <mergeCells count="59">
    <mergeCell ref="D32:E32"/>
    <mergeCell ref="B31:C31"/>
    <mergeCell ref="D31:E31"/>
    <mergeCell ref="A45:G45"/>
    <mergeCell ref="B20:C20"/>
    <mergeCell ref="D20:E20"/>
    <mergeCell ref="B21:C21"/>
    <mergeCell ref="D21:E21"/>
    <mergeCell ref="A40:G40"/>
    <mergeCell ref="A44:F44"/>
    <mergeCell ref="A42:G42"/>
    <mergeCell ref="A13:G13"/>
    <mergeCell ref="I12:U12"/>
    <mergeCell ref="B11:D11"/>
    <mergeCell ref="B22:C22"/>
    <mergeCell ref="D22:E22"/>
    <mergeCell ref="B28:E28"/>
    <mergeCell ref="B25:E25"/>
    <mergeCell ref="B19:E19"/>
    <mergeCell ref="B24:E24"/>
    <mergeCell ref="A14:E14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F14:G14"/>
    <mergeCell ref="D17:E17"/>
    <mergeCell ref="B17:C17"/>
    <mergeCell ref="B23:E23"/>
    <mergeCell ref="B18:E18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B26:C26"/>
    <mergeCell ref="D26:E26"/>
    <mergeCell ref="B29:E29"/>
    <mergeCell ref="B35:C35"/>
    <mergeCell ref="B30:E30"/>
    <mergeCell ref="B27:C27"/>
    <mergeCell ref="D27:E27"/>
    <mergeCell ref="B32:C32"/>
    <mergeCell ref="D35:E35"/>
    <mergeCell ref="B33:E33"/>
    <mergeCell ref="B34:E34"/>
    <mergeCell ref="A41:G41"/>
    <mergeCell ref="B37:G37"/>
    <mergeCell ref="A43:G43"/>
  </mergeCells>
  <printOptions/>
  <pageMargins left="0.6692913385826772" right="0.1968503937007874" top="0.2755905511811024" bottom="0.2362204724409449" header="0.1968503937007874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2022-05-24T10:28:49Z</cp:lastPrinted>
  <dcterms:created xsi:type="dcterms:W3CDTF">2018-01-29T11:06:20Z</dcterms:created>
  <dcterms:modified xsi:type="dcterms:W3CDTF">2022-05-24T10:29:50Z</dcterms:modified>
  <cp:category/>
  <cp:version/>
  <cp:contentType/>
  <cp:contentStatus/>
</cp:coreProperties>
</file>